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<sst xmlns="http://schemas.openxmlformats.org/spreadsheetml/2006/main" count="112" uniqueCount="70">
  <si>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</si>
  <si>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</si>
  <si>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</si>
  <si>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</si>
  <si>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</si>
  <si>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</si>
  <si>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</si>
  <si>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</si>
  <si>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</si>
  <si>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</si>
  <si>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</si>
  <si>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</si>
  <si>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</si>
  <si>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</si>
  <si>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</si>
  <si>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</si>
  <si>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</si>
  <si>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</si>
  <si>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</si>
  <si>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</si>
  <si>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</si>
  <si>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</si>
  <si>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 xml:space="preserve">1.Обеспечение выполнения деятельности муниципального учреждения
</t>
  </si>
  <si>
    <t xml:space="preserve">3.Обеспечение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</si>
  <si>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</si>
  <si>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</si>
  <si>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</si>
  <si>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0</t>
  </si>
  <si>
    <t>Текущее содержание автомобильных дорог</t>
  </si>
  <si>
    <t>2. Доведения средней заработной платы работников учреждений культуры до «дорожной карты»</t>
  </si>
  <si>
    <t xml:space="preserve">4. Доведение средней заработной платы работников учреждений культуры до «дорожной карты» в размере 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</si>
  <si>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</si>
  <si>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 xml:space="preserve"> за 2019 г. </t>
  </si>
  <si>
    <t xml:space="preserve">1. Программа "Развитие сферы культуры и спорта в Цвылевском сельском поселении" 
</t>
  </si>
  <si>
    <r>
      <t>план</t>
    </r>
    <r>
      <rPr>
        <b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>2019</t>
    </r>
    <r>
      <rPr>
        <b/>
        <sz val="11"/>
        <rFont val="Times New Roman"/>
        <family val="1"/>
      </rPr>
      <t xml:space="preserve">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</si>
  <si>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2019 год</t>
    </r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</si>
  <si>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 Капитальный ремонт здания</t>
  </si>
  <si>
    <t>2. Программа: «Создание условий для эффективного выполнения органами местного самоуправления своих полномочий 
на территории Цвылевского сельского поселения»</t>
  </si>
  <si>
    <t>Мероприятие № 1 Развитие и поддержка инициатив жителей населенных пунктов в решении вопросов местного значения</t>
  </si>
  <si>
    <t>Софинансирование мероприятий рамках областного закона от 15.01.2018г. №3-оз</t>
  </si>
  <si>
    <t>Софинансирование мероприятий на реализацию участия населения в осуществлении местного самоуправления в иных формах</t>
  </si>
  <si>
    <t>Мероприятие № 2 Защита населения и территорий от чрезвычайных ситуаций природного и техногенного характера,гражданская оборона</t>
  </si>
  <si>
    <t>Мероприятия по защите населения и территорий от чрезвычайных ситуаций природного и техногенного характера, ГО</t>
  </si>
  <si>
    <t>Обустройство пожарных водоемов</t>
  </si>
  <si>
    <t>Мероприятие № 3 Благоустройство, озеленение и уборка территории Цвылевского сельского поселения</t>
  </si>
  <si>
    <t>Мероприятия по благоустройству, озеленению и уборке территории Цвылевского сельского поселения</t>
  </si>
  <si>
    <t>Уборка территорий, окашивание, спил угрожающих деревьев, покраска.</t>
  </si>
  <si>
    <t>Мероприятия по развитию общественной инфраструктуры за счет соответствующих иных межбюжетных трансфертов из бюджета Тихвинского района</t>
  </si>
  <si>
    <t>Обустройство контейнерных площадок в 5 населенных пунктах</t>
  </si>
  <si>
    <t>Мероприятие № 4 Организация уличного освещения Цвылевского сельского поселения</t>
  </si>
  <si>
    <t>Мероприятия по организации уличного освещения Цвылевского сельского поселения</t>
  </si>
  <si>
    <t>Ревизия уличного освещения - замена ламп и светильников</t>
  </si>
  <si>
    <t>Мероприятие № 5 Программа по борьбе с борщевиком Сосновского</t>
  </si>
  <si>
    <t>Cофинансирование комплекса мероприятий по борьбе с борщевиком Сосновского</t>
  </si>
  <si>
    <t>проведение комплекса мероприятий по борьбе с борщевиком Сосновского</t>
  </si>
  <si>
    <t>Ремонт асфальтового покрытия в поселке Цвылево</t>
  </si>
  <si>
    <t>Ремонт покрытия дорог в деревнях Свирь, Кулатино, Чемихино, Новая, Овинцево, Липная горка, Ругуй</t>
  </si>
  <si>
    <t>3. Программа: "Содержание и ремонт автомобильных дорог общего пользования местного значения в Цвылевском сельском поселени"</t>
  </si>
  <si>
    <t>Мероприятие № 1 Поддержка существующей сети дорог Цвылевского сельского поселения</t>
  </si>
  <si>
    <t>Содержание автомбильных дорог общего пользования местного значения</t>
  </si>
  <si>
    <t>Содержание дорог местного значения</t>
  </si>
  <si>
    <t>Ремонт автомобильных дорог и дворовых территорий многоквартирных домов</t>
  </si>
  <si>
    <t>Ремонт дорог</t>
  </si>
  <si>
    <t>Освещение автомобильных дорог общего пользования местного значения</t>
  </si>
  <si>
    <t>Освещение автодорог</t>
  </si>
  <si>
    <t>Осуществление части полномочий по содержанию автомобильных дорог местного значения вне границ населенных пунктов Тихвинского района (Закупка товаров, работ и услуг для обеспечения государственных (муниципальных) нужд)</t>
  </si>
  <si>
    <t>Софинансирование капитального ремонта и ремонта автомобильных дорог общего пользования местного значения за счет средств бюджета поселения</t>
  </si>
  <si>
    <t>Содержанию автомобильных дорог местного значения вне границ населенных пунктов Тихвинского района</t>
  </si>
  <si>
    <t>Итого по Цвылевскому сельскому поселению</t>
  </si>
  <si>
    <t>об уровне финансирования  муниципальных программ Цвылевского сельского поселения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</si>
</sst>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98" fontId="3" fillId="32" borderId="15" xfId="0" applyNumberFormat="1" applyFont="1" applyFill="1" applyBorder="1" applyAlignment="1">
      <alignment horizontal="center" vertical="center"/>
    </xf>
    <xf numFmtId="198" fontId="3" fillId="32" borderId="16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98" fontId="3" fillId="0" borderId="15" xfId="0" applyNumberFormat="1" applyFont="1" applyBorder="1" applyAlignment="1">
      <alignment horizontal="center" vertical="center"/>
    </xf>
    <xf numFmtId="198" fontId="3" fillId="0" borderId="16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1" fillId="32" borderId="26" xfId="0" applyFont="1" applyFill="1" applyBorder="1" applyAlignment="1">
      <alignment horizontal="left" vertical="top" wrapText="1"/>
    </xf>
    <xf numFmtId="0" fontId="11" fillId="32" borderId="27" xfId="0" applyFont="1" applyFill="1" applyBorder="1" applyAlignment="1">
      <alignment horizontal="left" vertical="top" wrapText="1"/>
    </xf>
    <xf numFmtId="0" fontId="11" fillId="32" borderId="28" xfId="0" applyFont="1" applyFill="1" applyBorder="1" applyAlignment="1">
      <alignment horizontal="left" vertical="top" wrapText="1"/>
    </xf>
    <xf numFmtId="0" fontId="11" fillId="32" borderId="26" xfId="0" applyFont="1" applyFill="1" applyBorder="1" applyAlignment="1">
      <alignment horizontal="center" vertical="top" wrapText="1"/>
    </xf>
    <xf numFmtId="0" fontId="11" fillId="32" borderId="27" xfId="0" applyFont="1" applyFill="1" applyBorder="1" applyAlignment="1">
      <alignment horizontal="center" vertical="top" wrapText="1"/>
    </xf>
    <xf numFmtId="0" fontId="11" fillId="32" borderId="28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187" fontId="4" fillId="32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187" fontId="3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2" fontId="38" fillId="0" borderId="10" xfId="0" applyNumberFormat="1" applyFont="1" applyBorder="1" applyAlignment="1">
      <alignment horizontal="center" vertical="top"/>
    </xf>
    <xf numFmtId="2" fontId="3" fillId="32" borderId="10" xfId="0" applyNumberFormat="1" applyFont="1" applyFill="1" applyBorder="1" applyAlignment="1">
      <alignment horizontal="center" vertical="top" wrapText="1"/>
    </xf>
    <xf numFmtId="2" fontId="5" fillId="0" borderId="10" xfId="59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6.5" thickBot="1">
      <c r="A4" s="48" t="s">
        <v>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>
      <c r="A5" s="55" t="s">
        <v>8</v>
      </c>
      <c r="B5" s="67" t="s">
        <v>9</v>
      </c>
      <c r="C5" s="68"/>
      <c r="D5" s="68"/>
      <c r="E5" s="68"/>
      <c r="F5" s="69"/>
      <c r="G5" s="67" t="s">
        <v>9</v>
      </c>
      <c r="H5" s="70"/>
      <c r="I5" s="70"/>
      <c r="J5" s="70"/>
      <c r="K5" s="71"/>
      <c r="L5" s="58" t="s">
        <v>10</v>
      </c>
    </row>
    <row r="6" spans="1:12" ht="16.5" thickBot="1">
      <c r="A6" s="56"/>
      <c r="B6" s="62" t="s">
        <v>34</v>
      </c>
      <c r="C6" s="63"/>
      <c r="D6" s="63"/>
      <c r="E6" s="63"/>
      <c r="F6" s="64"/>
      <c r="G6" s="62" t="s">
        <v>35</v>
      </c>
      <c r="H6" s="65"/>
      <c r="I6" s="65"/>
      <c r="J6" s="65"/>
      <c r="K6" s="66"/>
      <c r="L6" s="59"/>
    </row>
    <row r="7" spans="1:12" ht="16.5" thickBot="1">
      <c r="A7" s="56"/>
      <c r="B7" s="10" t="s">
        <v>11</v>
      </c>
      <c r="C7" s="72" t="s">
        <v>12</v>
      </c>
      <c r="D7" s="73"/>
      <c r="E7" s="73"/>
      <c r="F7" s="74"/>
      <c r="G7" s="10" t="s">
        <v>11</v>
      </c>
      <c r="H7" s="72" t="s">
        <v>12</v>
      </c>
      <c r="I7" s="73"/>
      <c r="J7" s="73"/>
      <c r="K7" s="74"/>
      <c r="L7" s="60"/>
    </row>
    <row r="8" spans="1:12" ht="24.75" thickBot="1">
      <c r="A8" s="57"/>
      <c r="B8" s="11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 t="s">
        <v>13</v>
      </c>
      <c r="H8" s="12" t="s">
        <v>14</v>
      </c>
      <c r="I8" s="12" t="s">
        <v>15</v>
      </c>
      <c r="J8" s="12" t="s">
        <v>16</v>
      </c>
      <c r="K8" s="12" t="s">
        <v>17</v>
      </c>
      <c r="L8" s="61"/>
    </row>
    <row r="9" spans="1:12" ht="1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6">
        <v>12</v>
      </c>
    </row>
    <row r="10" spans="1:12" ht="18.75" customHeight="1">
      <c r="A10" s="78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</row>
    <row r="11" spans="1:12" ht="87" customHeight="1">
      <c r="A11" s="34" t="s">
        <v>25</v>
      </c>
      <c r="B11" s="24">
        <f>B12+B13</f>
        <v>12095.3</v>
      </c>
      <c r="C11" s="24">
        <f>C12+C13</f>
        <v>0</v>
      </c>
      <c r="D11" s="24">
        <f>D12+D13</f>
        <v>5803.799999999999</v>
      </c>
      <c r="E11" s="24">
        <f>E12+E13</f>
        <v>6291.5</v>
      </c>
      <c r="F11" s="25">
        <v>0</v>
      </c>
      <c r="G11" s="24">
        <f>G12+G13</f>
        <v>11874.900000000001</v>
      </c>
      <c r="H11" s="24">
        <f>H12+H13</f>
        <v>0</v>
      </c>
      <c r="I11" s="24">
        <f>I12+I13</f>
        <v>5803.799999999999</v>
      </c>
      <c r="J11" s="24">
        <f>J12+J13</f>
        <v>6071.1</v>
      </c>
      <c r="K11" s="25">
        <v>0</v>
      </c>
      <c r="L11" s="28"/>
    </row>
    <row r="12" spans="1:12" ht="84.75" customHeight="1">
      <c r="A12" s="88" t="s">
        <v>24</v>
      </c>
      <c r="B12" s="26">
        <f>SUM(C12:F12)</f>
        <v>9523.099999999999</v>
      </c>
      <c r="C12" s="26">
        <v>0</v>
      </c>
      <c r="D12" s="26">
        <v>4517.7</v>
      </c>
      <c r="E12" s="26">
        <f>4657.5+285.4+62.5</f>
        <v>5005.4</v>
      </c>
      <c r="F12" s="26">
        <v>0</v>
      </c>
      <c r="G12" s="26">
        <f>SUM(H12:K12)</f>
        <v>9302.7</v>
      </c>
      <c r="H12" s="26">
        <v>0</v>
      </c>
      <c r="I12" s="26">
        <f>D12</f>
        <v>4517.7</v>
      </c>
      <c r="J12" s="26">
        <f>4437.1+285.4+62.5</f>
        <v>4785</v>
      </c>
      <c r="K12" s="27">
        <v>0</v>
      </c>
      <c r="L12" s="33" t="s">
        <v>36</v>
      </c>
    </row>
    <row r="13" spans="1:12" ht="33.75" customHeight="1">
      <c r="A13" s="31" t="s">
        <v>29</v>
      </c>
      <c r="B13" s="26">
        <f>SUM(C13:F13)</f>
        <v>2572.2</v>
      </c>
      <c r="C13" s="27">
        <v>0</v>
      </c>
      <c r="D13" s="27">
        <v>1286.1</v>
      </c>
      <c r="E13" s="26">
        <v>1286.1</v>
      </c>
      <c r="F13" s="27">
        <v>0</v>
      </c>
      <c r="G13" s="26">
        <f>SUM(H13:K13)</f>
        <v>2572.2</v>
      </c>
      <c r="H13" s="27">
        <v>0</v>
      </c>
      <c r="I13" s="27">
        <v>1286.1</v>
      </c>
      <c r="J13" s="26">
        <v>1286.1</v>
      </c>
      <c r="K13" s="27">
        <v>0</v>
      </c>
      <c r="L13" s="32" t="s">
        <v>19</v>
      </c>
    </row>
    <row r="14" spans="1:12" ht="69" customHeight="1">
      <c r="A14" s="35" t="s">
        <v>26</v>
      </c>
      <c r="B14" s="24">
        <f>B15+B16</f>
        <v>416.9</v>
      </c>
      <c r="C14" s="24">
        <f>C15+C16</f>
        <v>0</v>
      </c>
      <c r="D14" s="24">
        <f>D15+D16</f>
        <v>62.5</v>
      </c>
      <c r="E14" s="24">
        <f>E15+E16</f>
        <v>354.4</v>
      </c>
      <c r="F14" s="25">
        <v>0</v>
      </c>
      <c r="G14" s="24">
        <f>G15+G16</f>
        <v>416.8</v>
      </c>
      <c r="H14" s="24">
        <f>H15+H16</f>
        <v>0</v>
      </c>
      <c r="I14" s="24">
        <f>I15+I16</f>
        <v>62.5</v>
      </c>
      <c r="J14" s="24">
        <f>J15+J16</f>
        <v>354.3</v>
      </c>
      <c r="K14" s="25">
        <v>0</v>
      </c>
      <c r="L14" s="32"/>
    </row>
    <row r="15" spans="1:12" ht="33" customHeight="1">
      <c r="A15" s="32" t="s">
        <v>23</v>
      </c>
      <c r="B15" s="26">
        <v>291.9</v>
      </c>
      <c r="C15" s="26">
        <v>0</v>
      </c>
      <c r="D15" s="26">
        <v>0</v>
      </c>
      <c r="E15" s="26">
        <v>291.9</v>
      </c>
      <c r="F15" s="26">
        <v>0</v>
      </c>
      <c r="G15" s="26">
        <v>291.8</v>
      </c>
      <c r="H15" s="26">
        <v>0</v>
      </c>
      <c r="I15" s="26">
        <v>0</v>
      </c>
      <c r="J15" s="26">
        <v>291.8</v>
      </c>
      <c r="K15" s="27">
        <v>0</v>
      </c>
      <c r="L15" s="33" t="s">
        <v>20</v>
      </c>
    </row>
    <row r="16" spans="1:12" ht="36.75" customHeight="1">
      <c r="A16" s="32" t="s">
        <v>30</v>
      </c>
      <c r="B16" s="26">
        <f>SUM(C16:F16)</f>
        <v>125</v>
      </c>
      <c r="C16" s="27">
        <v>0</v>
      </c>
      <c r="D16" s="27">
        <v>62.5</v>
      </c>
      <c r="E16" s="26">
        <v>62.5</v>
      </c>
      <c r="F16" s="27">
        <v>0</v>
      </c>
      <c r="G16" s="26">
        <f>SUM(H16:K16)</f>
        <v>125</v>
      </c>
      <c r="H16" s="27">
        <v>0</v>
      </c>
      <c r="I16" s="27">
        <v>62.5</v>
      </c>
      <c r="J16" s="26">
        <v>62.5</v>
      </c>
      <c r="K16" s="27">
        <v>0</v>
      </c>
      <c r="L16" s="32" t="s">
        <v>19</v>
      </c>
    </row>
    <row r="17" spans="1:12" ht="27.75" customHeight="1">
      <c r="A17" s="49" t="s">
        <v>31</v>
      </c>
      <c r="B17" s="53">
        <f>B19</f>
        <v>1065</v>
      </c>
      <c r="C17" s="53">
        <f>C19</f>
        <v>0</v>
      </c>
      <c r="D17" s="53">
        <f>D19</f>
        <v>0</v>
      </c>
      <c r="E17" s="53">
        <f>E19</f>
        <v>1065</v>
      </c>
      <c r="F17" s="75">
        <v>0</v>
      </c>
      <c r="G17" s="53">
        <f>J17</f>
        <v>1054.3</v>
      </c>
      <c r="H17" s="53">
        <f>H19</f>
        <v>0</v>
      </c>
      <c r="I17" s="53">
        <f>I19</f>
        <v>0</v>
      </c>
      <c r="J17" s="53">
        <f>J19</f>
        <v>1054.3</v>
      </c>
      <c r="K17" s="53">
        <f>K19</f>
        <v>0</v>
      </c>
      <c r="L17" s="51"/>
    </row>
    <row r="18" spans="1:12" ht="3.75" customHeight="1" hidden="1">
      <c r="A18" s="50"/>
      <c r="B18" s="54"/>
      <c r="C18" s="54"/>
      <c r="D18" s="54"/>
      <c r="E18" s="54"/>
      <c r="F18" s="76"/>
      <c r="G18" s="54"/>
      <c r="H18" s="54"/>
      <c r="I18" s="54"/>
      <c r="J18" s="54"/>
      <c r="K18" s="54"/>
      <c r="L18" s="52"/>
    </row>
    <row r="19" spans="1:12" ht="24" customHeight="1">
      <c r="A19" s="32" t="s">
        <v>22</v>
      </c>
      <c r="B19" s="26">
        <v>1065</v>
      </c>
      <c r="C19" s="26">
        <v>0</v>
      </c>
      <c r="D19" s="26">
        <v>0</v>
      </c>
      <c r="E19" s="26">
        <v>1065</v>
      </c>
      <c r="F19" s="26">
        <v>0</v>
      </c>
      <c r="G19" s="26">
        <v>1054.3</v>
      </c>
      <c r="H19" s="26">
        <v>0</v>
      </c>
      <c r="I19" s="26">
        <v>0</v>
      </c>
      <c r="J19" s="26">
        <v>1054.3</v>
      </c>
      <c r="K19" s="25">
        <v>0</v>
      </c>
      <c r="L19" s="32" t="s">
        <v>21</v>
      </c>
    </row>
    <row r="20" spans="1:12" ht="27.75" customHeight="1">
      <c r="A20" s="23" t="s">
        <v>2</v>
      </c>
      <c r="B20" s="24">
        <f aca="true" t="shared" si="0" ref="B20:K20">B11+B14+B17</f>
        <v>13577.199999999999</v>
      </c>
      <c r="C20" s="24">
        <f t="shared" si="0"/>
        <v>0</v>
      </c>
      <c r="D20" s="24">
        <f t="shared" si="0"/>
        <v>5866.299999999999</v>
      </c>
      <c r="E20" s="24">
        <f t="shared" si="0"/>
        <v>7710.9</v>
      </c>
      <c r="F20" s="24">
        <f t="shared" si="0"/>
        <v>0</v>
      </c>
      <c r="G20" s="24">
        <f t="shared" si="0"/>
        <v>13346</v>
      </c>
      <c r="H20" s="24">
        <f t="shared" si="0"/>
        <v>0</v>
      </c>
      <c r="I20" s="24">
        <f t="shared" si="0"/>
        <v>5866.299999999999</v>
      </c>
      <c r="J20" s="24">
        <f t="shared" si="0"/>
        <v>7479.700000000001</v>
      </c>
      <c r="K20" s="24">
        <f t="shared" si="0"/>
        <v>0</v>
      </c>
      <c r="L20" s="32"/>
    </row>
    <row r="21" spans="1:12" ht="16.5" customHeight="1">
      <c r="A21" s="17" t="s">
        <v>18</v>
      </c>
      <c r="B21" s="2"/>
      <c r="C21" s="2"/>
      <c r="D21" s="2"/>
      <c r="E21" s="2"/>
      <c r="F21" s="2"/>
      <c r="G21" s="3">
        <f>G20/B20</f>
        <v>0.982971452140353</v>
      </c>
      <c r="H21" s="3"/>
      <c r="I21" s="3"/>
      <c r="J21" s="3"/>
      <c r="K21" s="3"/>
      <c r="L21" s="18"/>
    </row>
    <row r="22" spans="1:12" ht="31.5" customHeight="1">
      <c r="A22" s="77" t="s">
        <v>37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31.5" customHeight="1">
      <c r="A23" s="38" t="s">
        <v>38</v>
      </c>
      <c r="B23" s="39">
        <f>B24+B25</f>
        <v>3203.7</v>
      </c>
      <c r="C23" s="39">
        <f aca="true" t="shared" si="1" ref="C23:K23">C24+C25</f>
        <v>0</v>
      </c>
      <c r="D23" s="39">
        <f t="shared" si="1"/>
        <v>3041.2</v>
      </c>
      <c r="E23" s="39">
        <f t="shared" si="1"/>
        <v>160.5</v>
      </c>
      <c r="F23" s="39">
        <f t="shared" si="1"/>
        <v>2</v>
      </c>
      <c r="G23" s="90">
        <f>G24+G25</f>
        <v>3203.7</v>
      </c>
      <c r="H23" s="39">
        <f t="shared" si="1"/>
        <v>0</v>
      </c>
      <c r="I23" s="39">
        <f t="shared" si="1"/>
        <v>3041.2</v>
      </c>
      <c r="J23" s="39">
        <f t="shared" si="1"/>
        <v>160.5</v>
      </c>
      <c r="K23" s="39">
        <f t="shared" si="1"/>
        <v>2</v>
      </c>
      <c r="L23" s="43"/>
    </row>
    <row r="24" spans="1:12" ht="29.25" customHeight="1">
      <c r="A24" s="36" t="s">
        <v>39</v>
      </c>
      <c r="B24" s="37">
        <f>E24+F24+D24</f>
        <v>1083.8</v>
      </c>
      <c r="C24" s="37">
        <v>0</v>
      </c>
      <c r="D24" s="37">
        <v>1028.8</v>
      </c>
      <c r="E24" s="37">
        <v>55</v>
      </c>
      <c r="F24" s="37">
        <v>0</v>
      </c>
      <c r="G24" s="84">
        <f>SUM(H24:K24)</f>
        <v>1083.8</v>
      </c>
      <c r="H24" s="37">
        <v>0</v>
      </c>
      <c r="I24" s="86">
        <v>1028.8</v>
      </c>
      <c r="J24" s="37">
        <v>55</v>
      </c>
      <c r="K24" s="37">
        <v>0</v>
      </c>
      <c r="L24" s="36" t="s">
        <v>55</v>
      </c>
    </row>
    <row r="25" spans="1:12" ht="53.25" customHeight="1">
      <c r="A25" s="88" t="s">
        <v>40</v>
      </c>
      <c r="B25" s="37">
        <f aca="true" t="shared" si="2" ref="B25:B34">E25+F25+D25</f>
        <v>2119.9</v>
      </c>
      <c r="C25" s="37">
        <v>0</v>
      </c>
      <c r="D25" s="85">
        <f>1878+134.4</f>
        <v>2012.4</v>
      </c>
      <c r="E25" s="37">
        <f>99.9+5.6</f>
        <v>105.5</v>
      </c>
      <c r="F25" s="37">
        <v>2</v>
      </c>
      <c r="G25" s="84">
        <f aca="true" t="shared" si="3" ref="G25:G34">SUM(H25:K25)</f>
        <v>2119.9</v>
      </c>
      <c r="H25" s="37">
        <v>0</v>
      </c>
      <c r="I25" s="87">
        <f>1878+134.4</f>
        <v>2012.4</v>
      </c>
      <c r="J25" s="37">
        <f>99.9+5.6</f>
        <v>105.5</v>
      </c>
      <c r="K25" s="37">
        <v>2</v>
      </c>
      <c r="L25" s="36" t="s">
        <v>56</v>
      </c>
    </row>
    <row r="26" spans="1:12" ht="31.5" customHeight="1">
      <c r="A26" s="38" t="s">
        <v>41</v>
      </c>
      <c r="B26" s="37">
        <f t="shared" si="2"/>
        <v>30</v>
      </c>
      <c r="C26" s="39">
        <f aca="true" t="shared" si="4" ref="C26:K26">C27</f>
        <v>0</v>
      </c>
      <c r="D26" s="39">
        <f t="shared" si="4"/>
        <v>0</v>
      </c>
      <c r="E26" s="39">
        <f t="shared" si="4"/>
        <v>30</v>
      </c>
      <c r="F26" s="39">
        <f t="shared" si="4"/>
        <v>0</v>
      </c>
      <c r="G26" s="84">
        <f t="shared" si="3"/>
        <v>17.1</v>
      </c>
      <c r="H26" s="39">
        <f t="shared" si="4"/>
        <v>0</v>
      </c>
      <c r="I26" s="39">
        <f t="shared" si="4"/>
        <v>0</v>
      </c>
      <c r="J26" s="39">
        <v>17.1</v>
      </c>
      <c r="K26" s="39">
        <f t="shared" si="4"/>
        <v>0</v>
      </c>
      <c r="L26" s="43"/>
    </row>
    <row r="27" spans="1:12" ht="45.75" customHeight="1">
      <c r="A27" s="36" t="s">
        <v>42</v>
      </c>
      <c r="B27" s="37">
        <f t="shared" si="2"/>
        <v>30</v>
      </c>
      <c r="C27" s="37">
        <v>0</v>
      </c>
      <c r="D27" s="37"/>
      <c r="E27" s="37">
        <v>30</v>
      </c>
      <c r="F27" s="37">
        <v>0</v>
      </c>
      <c r="G27" s="84">
        <f t="shared" si="3"/>
        <v>17.1</v>
      </c>
      <c r="H27" s="37">
        <v>0</v>
      </c>
      <c r="I27" s="86"/>
      <c r="J27" s="37">
        <v>17.1</v>
      </c>
      <c r="K27" s="37">
        <v>0</v>
      </c>
      <c r="L27" s="36" t="s">
        <v>43</v>
      </c>
    </row>
    <row r="28" spans="1:12" ht="44.25" customHeight="1">
      <c r="A28" s="38" t="s">
        <v>44</v>
      </c>
      <c r="B28" s="37">
        <f t="shared" si="2"/>
        <v>705.9</v>
      </c>
      <c r="C28" s="90">
        <f aca="true" t="shared" si="5" ref="C28:K28">C29+C30</f>
        <v>0</v>
      </c>
      <c r="D28" s="90">
        <f t="shared" si="5"/>
        <v>0</v>
      </c>
      <c r="E28" s="90">
        <f t="shared" si="5"/>
        <v>705.9</v>
      </c>
      <c r="F28" s="90">
        <f t="shared" si="5"/>
        <v>0</v>
      </c>
      <c r="G28" s="84">
        <f t="shared" si="3"/>
        <v>699.2</v>
      </c>
      <c r="H28" s="90">
        <f t="shared" si="5"/>
        <v>0</v>
      </c>
      <c r="I28" s="90">
        <f t="shared" si="5"/>
        <v>0</v>
      </c>
      <c r="J28" s="90">
        <f t="shared" si="5"/>
        <v>699.2</v>
      </c>
      <c r="K28" s="90">
        <f t="shared" si="5"/>
        <v>0</v>
      </c>
      <c r="L28" s="43"/>
    </row>
    <row r="29" spans="1:12" ht="42" customHeight="1">
      <c r="A29" s="36" t="s">
        <v>45</v>
      </c>
      <c r="B29" s="37">
        <f t="shared" si="2"/>
        <v>415.9</v>
      </c>
      <c r="C29" s="84">
        <v>0</v>
      </c>
      <c r="D29" s="84">
        <v>0</v>
      </c>
      <c r="E29" s="84">
        <v>415.9</v>
      </c>
      <c r="F29" s="84">
        <v>0</v>
      </c>
      <c r="G29" s="84">
        <f t="shared" si="3"/>
        <v>409.2</v>
      </c>
      <c r="H29" s="84">
        <v>0</v>
      </c>
      <c r="I29" s="89">
        <v>0</v>
      </c>
      <c r="J29" s="84">
        <v>409.2</v>
      </c>
      <c r="K29" s="84">
        <v>0</v>
      </c>
      <c r="L29" s="36" t="s">
        <v>46</v>
      </c>
    </row>
    <row r="30" spans="1:12" ht="48.75" customHeight="1">
      <c r="A30" s="88" t="s">
        <v>47</v>
      </c>
      <c r="B30" s="37">
        <f t="shared" si="2"/>
        <v>290</v>
      </c>
      <c r="C30" s="84">
        <v>0</v>
      </c>
      <c r="D30" s="84">
        <v>0</v>
      </c>
      <c r="E30" s="84">
        <v>290</v>
      </c>
      <c r="F30" s="84">
        <v>0</v>
      </c>
      <c r="G30" s="84">
        <f t="shared" si="3"/>
        <v>290</v>
      </c>
      <c r="H30" s="84">
        <v>0</v>
      </c>
      <c r="I30" s="89">
        <v>0</v>
      </c>
      <c r="J30" s="84">
        <v>290</v>
      </c>
      <c r="K30" s="84">
        <v>0</v>
      </c>
      <c r="L30" s="36" t="s">
        <v>48</v>
      </c>
    </row>
    <row r="31" spans="1:12" ht="31.5" customHeight="1">
      <c r="A31" s="38" t="s">
        <v>49</v>
      </c>
      <c r="B31" s="37">
        <f t="shared" si="2"/>
        <v>34.8</v>
      </c>
      <c r="C31" s="39">
        <f aca="true" t="shared" si="6" ref="C31:K31">C32</f>
        <v>0</v>
      </c>
      <c r="D31" s="39">
        <f t="shared" si="6"/>
        <v>0</v>
      </c>
      <c r="E31" s="39">
        <f t="shared" si="6"/>
        <v>34.8</v>
      </c>
      <c r="F31" s="39">
        <f t="shared" si="6"/>
        <v>0</v>
      </c>
      <c r="G31" s="84">
        <f t="shared" si="3"/>
        <v>34.8</v>
      </c>
      <c r="H31" s="39">
        <f t="shared" si="6"/>
        <v>0</v>
      </c>
      <c r="I31" s="39">
        <f t="shared" si="6"/>
        <v>0</v>
      </c>
      <c r="J31" s="39">
        <f t="shared" si="6"/>
        <v>34.8</v>
      </c>
      <c r="K31" s="39">
        <f t="shared" si="6"/>
        <v>0</v>
      </c>
      <c r="L31" s="43"/>
    </row>
    <row r="32" spans="1:12" ht="33.75" customHeight="1">
      <c r="A32" s="36" t="s">
        <v>50</v>
      </c>
      <c r="B32" s="37">
        <f t="shared" si="2"/>
        <v>34.8</v>
      </c>
      <c r="C32" s="37">
        <v>0</v>
      </c>
      <c r="D32" s="37">
        <v>0</v>
      </c>
      <c r="E32" s="37">
        <v>34.8</v>
      </c>
      <c r="F32" s="37">
        <v>0</v>
      </c>
      <c r="G32" s="84">
        <f t="shared" si="3"/>
        <v>34.8</v>
      </c>
      <c r="H32" s="37">
        <v>0</v>
      </c>
      <c r="I32" s="86">
        <v>0</v>
      </c>
      <c r="J32" s="37">
        <v>34.8</v>
      </c>
      <c r="K32" s="37">
        <v>0</v>
      </c>
      <c r="L32" s="36" t="s">
        <v>51</v>
      </c>
    </row>
    <row r="33" spans="1:12" ht="24.75" customHeight="1">
      <c r="A33" s="38" t="s">
        <v>52</v>
      </c>
      <c r="B33" s="37">
        <f t="shared" si="2"/>
        <v>260</v>
      </c>
      <c r="C33" s="39">
        <f>C34</f>
        <v>0</v>
      </c>
      <c r="D33" s="39">
        <f>D34</f>
        <v>182</v>
      </c>
      <c r="E33" s="39">
        <f>E34</f>
        <v>78</v>
      </c>
      <c r="F33" s="39">
        <f>F34</f>
        <v>0</v>
      </c>
      <c r="G33" s="84">
        <f t="shared" si="3"/>
        <v>260</v>
      </c>
      <c r="H33" s="39">
        <f>H34</f>
        <v>0</v>
      </c>
      <c r="I33" s="39">
        <f>I34</f>
        <v>182</v>
      </c>
      <c r="J33" s="39">
        <f>J34</f>
        <v>78</v>
      </c>
      <c r="K33" s="39">
        <f>K34</f>
        <v>0</v>
      </c>
      <c r="L33" s="43"/>
    </row>
    <row r="34" spans="1:12" ht="33.75" customHeight="1">
      <c r="A34" s="36" t="s">
        <v>53</v>
      </c>
      <c r="B34" s="37">
        <f t="shared" si="2"/>
        <v>260</v>
      </c>
      <c r="C34" s="37">
        <v>0</v>
      </c>
      <c r="D34" s="37">
        <v>182</v>
      </c>
      <c r="E34" s="37">
        <v>78</v>
      </c>
      <c r="F34" s="37">
        <v>0</v>
      </c>
      <c r="G34" s="84">
        <f t="shared" si="3"/>
        <v>260</v>
      </c>
      <c r="H34" s="37">
        <v>0</v>
      </c>
      <c r="I34" s="86">
        <v>182</v>
      </c>
      <c r="J34" s="37">
        <v>78</v>
      </c>
      <c r="K34" s="37">
        <v>0</v>
      </c>
      <c r="L34" s="36" t="s">
        <v>54</v>
      </c>
    </row>
    <row r="35" spans="1:12" ht="18.75" customHeight="1">
      <c r="A35" s="29" t="str">
        <f>A20</f>
        <v>Итого по программе </v>
      </c>
      <c r="B35" s="39">
        <f>B23+B26+B28+B31+B33</f>
        <v>4234.4</v>
      </c>
      <c r="C35" s="39">
        <f aca="true" t="shared" si="7" ref="C35:K35">C23+C26+C28+C31+C33</f>
        <v>0</v>
      </c>
      <c r="D35" s="39">
        <f t="shared" si="7"/>
        <v>3223.2</v>
      </c>
      <c r="E35" s="39">
        <f t="shared" si="7"/>
        <v>1009.1999999999999</v>
      </c>
      <c r="F35" s="39">
        <f t="shared" si="7"/>
        <v>2</v>
      </c>
      <c r="G35" s="39">
        <f t="shared" si="7"/>
        <v>4214.8</v>
      </c>
      <c r="H35" s="39">
        <f t="shared" si="7"/>
        <v>0</v>
      </c>
      <c r="I35" s="39">
        <f t="shared" si="7"/>
        <v>3223.2</v>
      </c>
      <c r="J35" s="39">
        <f t="shared" si="7"/>
        <v>989.6</v>
      </c>
      <c r="K35" s="39">
        <f t="shared" si="7"/>
        <v>2</v>
      </c>
      <c r="L35" s="30"/>
    </row>
    <row r="36" spans="1:12" ht="27" customHeight="1">
      <c r="A36" s="40" t="str">
        <f>A21</f>
        <v>уровень финансирования, %</v>
      </c>
      <c r="B36" s="39"/>
      <c r="C36" s="39"/>
      <c r="D36" s="39"/>
      <c r="E36" s="39"/>
      <c r="F36" s="39"/>
      <c r="G36" s="45">
        <f>G35/B35</f>
        <v>0.9953712450406198</v>
      </c>
      <c r="H36" s="39"/>
      <c r="I36" s="39"/>
      <c r="J36" s="39"/>
      <c r="K36" s="39"/>
      <c r="L36" s="30"/>
    </row>
    <row r="37" spans="1:12" ht="23.25" customHeight="1">
      <c r="A37" s="81" t="s">
        <v>57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2" ht="43.5" customHeight="1">
      <c r="A38" s="38" t="s">
        <v>58</v>
      </c>
      <c r="B38" s="46">
        <f>SUM(B39:B43)</f>
        <v>4810.1</v>
      </c>
      <c r="C38" s="46">
        <f>SUM(C39:C43)</f>
        <v>0</v>
      </c>
      <c r="D38" s="46">
        <f>SUM(D39:D43)</f>
        <v>1197.3</v>
      </c>
      <c r="E38" s="46">
        <f>SUM(E39:E43)</f>
        <v>3612.8</v>
      </c>
      <c r="F38" s="46">
        <f>SUM(F39:F43)</f>
        <v>0</v>
      </c>
      <c r="G38" s="46">
        <f>SUM(G39:G43)</f>
        <v>4657.8</v>
      </c>
      <c r="H38" s="46">
        <f>SUM(H39:H43)</f>
        <v>0</v>
      </c>
      <c r="I38" s="46">
        <f>SUM(I39:I43)</f>
        <v>1142.7</v>
      </c>
      <c r="J38" s="46">
        <f>SUM(J39:J43)</f>
        <v>3515.1</v>
      </c>
      <c r="K38" s="46">
        <f>SUM(K39:K43)</f>
        <v>0</v>
      </c>
      <c r="L38" s="41" t="s">
        <v>28</v>
      </c>
    </row>
    <row r="39" spans="1:12" ht="29.25" customHeight="1">
      <c r="A39" s="31" t="s">
        <v>59</v>
      </c>
      <c r="B39" s="46">
        <f>SUM(C39:F39)</f>
        <v>933.3</v>
      </c>
      <c r="C39" s="91" t="s">
        <v>27</v>
      </c>
      <c r="D39" s="91" t="s">
        <v>27</v>
      </c>
      <c r="E39" s="91">
        <v>933.3</v>
      </c>
      <c r="F39" s="91" t="s">
        <v>27</v>
      </c>
      <c r="G39" s="46">
        <f>SUM(H39:K39)</f>
        <v>870.7</v>
      </c>
      <c r="H39" s="91">
        <v>0</v>
      </c>
      <c r="I39" s="91" t="s">
        <v>27</v>
      </c>
      <c r="J39" s="91">
        <v>870.7</v>
      </c>
      <c r="K39" s="91" t="s">
        <v>27</v>
      </c>
      <c r="L39" s="42" t="s">
        <v>60</v>
      </c>
    </row>
    <row r="40" spans="1:12" ht="30.75" customHeight="1">
      <c r="A40" s="31" t="s">
        <v>61</v>
      </c>
      <c r="B40" s="46">
        <f>SUM(C40:F40)</f>
        <v>723</v>
      </c>
      <c r="C40" s="91" t="s">
        <v>27</v>
      </c>
      <c r="D40" s="91" t="s">
        <v>27</v>
      </c>
      <c r="E40" s="91">
        <v>723</v>
      </c>
      <c r="F40" s="91" t="s">
        <v>27</v>
      </c>
      <c r="G40" s="46">
        <f>SUM(H40:K40)</f>
        <v>723</v>
      </c>
      <c r="H40" s="91" t="s">
        <v>27</v>
      </c>
      <c r="I40" s="91" t="s">
        <v>27</v>
      </c>
      <c r="J40" s="91">
        <v>723</v>
      </c>
      <c r="K40" s="91" t="s">
        <v>27</v>
      </c>
      <c r="L40" s="42" t="s">
        <v>62</v>
      </c>
    </row>
    <row r="41" spans="1:12" ht="30.75" customHeight="1">
      <c r="A41" s="31" t="s">
        <v>63</v>
      </c>
      <c r="B41" s="46">
        <f>SUM(C41:F41)</f>
        <v>1282.2</v>
      </c>
      <c r="C41" s="91" t="s">
        <v>27</v>
      </c>
      <c r="D41" s="91" t="s">
        <v>27</v>
      </c>
      <c r="E41" s="91">
        <v>1282.2</v>
      </c>
      <c r="F41" s="91" t="s">
        <v>27</v>
      </c>
      <c r="G41" s="46">
        <f>SUM(H41:K41)</f>
        <v>1273.5</v>
      </c>
      <c r="H41" s="91" t="s">
        <v>27</v>
      </c>
      <c r="I41" s="91" t="s">
        <v>27</v>
      </c>
      <c r="J41" s="91">
        <v>1273.5</v>
      </c>
      <c r="K41" s="91" t="s">
        <v>27</v>
      </c>
      <c r="L41" s="42" t="s">
        <v>64</v>
      </c>
    </row>
    <row r="42" spans="1:12" ht="71.25" customHeight="1">
      <c r="A42" s="88" t="s">
        <v>65</v>
      </c>
      <c r="B42" s="46">
        <f>SUM(C42:F42)</f>
        <v>574.9</v>
      </c>
      <c r="C42" s="91" t="s">
        <v>27</v>
      </c>
      <c r="D42" s="91" t="s">
        <v>27</v>
      </c>
      <c r="E42" s="91">
        <v>574.9</v>
      </c>
      <c r="F42" s="91" t="s">
        <v>27</v>
      </c>
      <c r="G42" s="46">
        <f>SUM(H42:K42)</f>
        <v>548.5</v>
      </c>
      <c r="H42" s="91" t="s">
        <v>27</v>
      </c>
      <c r="I42" s="91" t="s">
        <v>27</v>
      </c>
      <c r="J42" s="91">
        <v>548.5</v>
      </c>
      <c r="K42" s="91" t="s">
        <v>27</v>
      </c>
      <c r="L42" s="42" t="s">
        <v>67</v>
      </c>
    </row>
    <row r="43" spans="1:12" ht="55.5" customHeight="1">
      <c r="A43" s="88" t="s">
        <v>66</v>
      </c>
      <c r="B43" s="46">
        <f>SUM(C43:F43)</f>
        <v>1296.7</v>
      </c>
      <c r="C43" s="91" t="s">
        <v>27</v>
      </c>
      <c r="D43" s="91">
        <v>1197.3</v>
      </c>
      <c r="E43" s="91">
        <v>99.4</v>
      </c>
      <c r="F43" s="91" t="s">
        <v>27</v>
      </c>
      <c r="G43" s="46">
        <f>SUM(H43:K43)</f>
        <v>1242.1000000000001</v>
      </c>
      <c r="H43" s="91" t="s">
        <v>27</v>
      </c>
      <c r="I43" s="91">
        <v>1142.7</v>
      </c>
      <c r="J43" s="91">
        <v>99.4</v>
      </c>
      <c r="K43" s="91" t="s">
        <v>27</v>
      </c>
      <c r="L43" s="42" t="s">
        <v>62</v>
      </c>
    </row>
    <row r="44" spans="1:12" ht="20.25" customHeight="1">
      <c r="A44" s="19" t="s">
        <v>2</v>
      </c>
      <c r="B44" s="20">
        <f>B38</f>
        <v>4810.1</v>
      </c>
      <c r="C44" s="20">
        <f>C38</f>
        <v>0</v>
      </c>
      <c r="D44" s="20">
        <f>D38</f>
        <v>1197.3</v>
      </c>
      <c r="E44" s="20">
        <f>E38</f>
        <v>3612.8</v>
      </c>
      <c r="F44" s="20">
        <f>F38</f>
        <v>0</v>
      </c>
      <c r="G44" s="20">
        <f>G38</f>
        <v>4657.8</v>
      </c>
      <c r="H44" s="20">
        <f>H38</f>
        <v>0</v>
      </c>
      <c r="I44" s="20">
        <f>I38</f>
        <v>1142.7</v>
      </c>
      <c r="J44" s="20">
        <f>J38</f>
        <v>3515.1</v>
      </c>
      <c r="K44" s="20">
        <f>K38</f>
        <v>0</v>
      </c>
      <c r="L44" s="42"/>
    </row>
    <row r="45" spans="1:12" ht="31.5">
      <c r="A45" s="17" t="str">
        <f>A36</f>
        <v>уровень финансирования, %</v>
      </c>
      <c r="B45" s="2"/>
      <c r="C45" s="2"/>
      <c r="D45" s="2"/>
      <c r="E45" s="2"/>
      <c r="F45" s="2"/>
      <c r="G45" s="44">
        <f>G44/B44</f>
        <v>0.9683374566017339</v>
      </c>
      <c r="H45" s="3"/>
      <c r="I45" s="3"/>
      <c r="J45" s="3"/>
      <c r="K45" s="3"/>
      <c r="L45" s="18"/>
    </row>
    <row r="46" spans="1:12" ht="35.25" customHeight="1">
      <c r="A46" s="21" t="s">
        <v>68</v>
      </c>
      <c r="B46" s="2">
        <f>B20+B35+B44</f>
        <v>22621.699999999997</v>
      </c>
      <c r="C46" s="2">
        <f aca="true" t="shared" si="8" ref="C46:K46">C20+C35+C44</f>
        <v>0</v>
      </c>
      <c r="D46" s="2">
        <f t="shared" si="8"/>
        <v>10286.8</v>
      </c>
      <c r="E46" s="2">
        <f t="shared" si="8"/>
        <v>12332.900000000001</v>
      </c>
      <c r="F46" s="2">
        <f t="shared" si="8"/>
        <v>2</v>
      </c>
      <c r="G46" s="2">
        <f t="shared" si="8"/>
        <v>22218.6</v>
      </c>
      <c r="H46" s="2">
        <f t="shared" si="8"/>
        <v>0</v>
      </c>
      <c r="I46" s="2">
        <f t="shared" si="8"/>
        <v>10232.2</v>
      </c>
      <c r="J46" s="2">
        <f t="shared" si="8"/>
        <v>11984.400000000001</v>
      </c>
      <c r="K46" s="2">
        <f t="shared" si="8"/>
        <v>2</v>
      </c>
      <c r="L46" s="18"/>
    </row>
    <row r="47" spans="1:12" ht="18.75">
      <c r="A47" s="21"/>
      <c r="B47" s="22" t="s">
        <v>3</v>
      </c>
      <c r="C47" s="22" t="s">
        <v>4</v>
      </c>
      <c r="D47" s="22" t="s">
        <v>5</v>
      </c>
      <c r="E47" s="22" t="s">
        <v>6</v>
      </c>
      <c r="F47" s="22" t="s">
        <v>0</v>
      </c>
      <c r="G47" s="22" t="s">
        <v>3</v>
      </c>
      <c r="H47" s="22" t="s">
        <v>4</v>
      </c>
      <c r="I47" s="22" t="s">
        <v>5</v>
      </c>
      <c r="J47" s="22" t="s">
        <v>6</v>
      </c>
      <c r="K47" s="22" t="s">
        <v>0</v>
      </c>
      <c r="L47" s="18"/>
    </row>
    <row r="48" spans="1:12" ht="16.5" customHeight="1">
      <c r="A48" s="17"/>
      <c r="B48" s="2"/>
      <c r="C48" s="2"/>
      <c r="D48" s="2"/>
      <c r="E48" s="2"/>
      <c r="F48" s="2"/>
      <c r="G48" s="3">
        <f>100%/(B46/G46)</f>
        <v>0.9821808263746757</v>
      </c>
      <c r="H48" s="3"/>
      <c r="I48" s="3">
        <f>100%/(D46/I46)</f>
        <v>0.9946922269316018</v>
      </c>
      <c r="J48" s="3">
        <f>100%/(E46/J46)</f>
        <v>0.9717422504033926</v>
      </c>
      <c r="K48" s="3"/>
      <c r="L48" s="18"/>
    </row>
    <row r="49" spans="1:12" ht="15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  <c r="L49" s="7"/>
    </row>
    <row r="50" spans="1:12" ht="15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  <c r="L50" s="7"/>
    </row>
    <row r="51" spans="1:12" ht="15.75">
      <c r="A51" s="4"/>
      <c r="B51" s="1"/>
      <c r="C51" s="8"/>
      <c r="D51" s="8"/>
      <c r="E51" s="8"/>
      <c r="F51" s="5"/>
      <c r="G51" s="5"/>
      <c r="H51" s="5"/>
      <c r="I51" s="5"/>
      <c r="J51" s="5"/>
      <c r="K51" s="6"/>
      <c r="L51" s="7"/>
    </row>
    <row r="52" spans="1:12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</sheetData>
  <sheetProtection/>
  <mergeCells count="27">
    <mergeCell ref="G17:G18"/>
    <mergeCell ref="A10:L10"/>
    <mergeCell ref="A37:L37"/>
    <mergeCell ref="C17:C18"/>
    <mergeCell ref="D17:D18"/>
    <mergeCell ref="E17:E18"/>
    <mergeCell ref="F17:F18"/>
    <mergeCell ref="K17:K18"/>
    <mergeCell ref="B17:B18"/>
    <mergeCell ref="A22:L22"/>
    <mergeCell ref="L5:L8"/>
    <mergeCell ref="B6:F6"/>
    <mergeCell ref="G6:K6"/>
    <mergeCell ref="B5:F5"/>
    <mergeCell ref="G5:K5"/>
    <mergeCell ref="C7:F7"/>
    <mergeCell ref="H7:K7"/>
    <mergeCell ref="A1:L1"/>
    <mergeCell ref="A2:L2"/>
    <mergeCell ref="A3:L3"/>
    <mergeCell ref="A4:L4"/>
    <mergeCell ref="A17:A18"/>
    <mergeCell ref="L17:L18"/>
    <mergeCell ref="H17:H18"/>
    <mergeCell ref="I17:I18"/>
    <mergeCell ref="J17:J18"/>
    <mergeCell ref="A5:A8"/>
  </mergeCells>
  <printOptions/>
  <pageMargins left="0.75" right="0.75" top="1" bottom="1" header="0.5" footer="0.5"/>
  <pageSetup fitToHeight="9" horizontalDpi="600" verticalDpi="600" orientation="landscape" paperSize="9" scale="7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2020-04-01T10:18:24Z</dcterms:modified>
  <cp:category/>
  <cp:version/>
  <cp:contentType/>
  <cp:contentStatus/>
</cp:coreProperties>
</file>